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Home\Downloads\"/>
    </mc:Choice>
  </mc:AlternateContent>
  <bookViews>
    <workbookView xWindow="0" yWindow="0" windowWidth="15360" windowHeight="75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7" i="1" l="1"/>
  <c r="I177" i="1"/>
  <c r="H177" i="1"/>
  <c r="G177" i="1"/>
  <c r="F177" i="1"/>
  <c r="J139" i="1"/>
  <c r="I139" i="1"/>
  <c r="H139" i="1"/>
  <c r="G139" i="1"/>
  <c r="F139" i="1"/>
  <c r="J101" i="1"/>
  <c r="I101" i="1"/>
  <c r="H101" i="1"/>
  <c r="G101" i="1"/>
  <c r="F101" i="1"/>
  <c r="J44" i="1"/>
  <c r="I44" i="1"/>
  <c r="H44" i="1"/>
  <c r="G44" i="1"/>
  <c r="F44" i="1"/>
  <c r="J6" i="1"/>
  <c r="I6" i="1"/>
  <c r="H6" i="1"/>
  <c r="G6" i="1"/>
  <c r="F6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62" i="1" l="1"/>
  <c r="J100" i="1"/>
  <c r="F119" i="1"/>
  <c r="J157" i="1"/>
  <c r="F176" i="1"/>
  <c r="J43" i="1"/>
  <c r="L157" i="1"/>
  <c r="H62" i="1"/>
  <c r="J176" i="1"/>
  <c r="F195" i="1"/>
  <c r="G62" i="1"/>
  <c r="L100" i="1"/>
  <c r="G176" i="1"/>
  <c r="H176" i="1"/>
  <c r="G138" i="1"/>
  <c r="L176" i="1"/>
  <c r="G195" i="1"/>
  <c r="G119" i="1"/>
  <c r="F138" i="1"/>
  <c r="H195" i="1"/>
  <c r="L43" i="1"/>
  <c r="H119" i="1"/>
  <c r="I176" i="1"/>
  <c r="I138" i="1"/>
  <c r="I195" i="1"/>
  <c r="J119" i="1"/>
  <c r="F43" i="1"/>
  <c r="G43" i="1"/>
  <c r="L81" i="1"/>
  <c r="G100" i="1"/>
  <c r="J62" i="1"/>
  <c r="J24" i="1"/>
  <c r="J81" i="1"/>
  <c r="L24" i="1"/>
  <c r="H43" i="1"/>
  <c r="H100" i="1"/>
  <c r="I62" i="1"/>
  <c r="I119" i="1"/>
  <c r="F81" i="1"/>
  <c r="G24" i="1"/>
  <c r="G81" i="1"/>
  <c r="H24" i="1"/>
  <c r="H81" i="1"/>
  <c r="H138" i="1"/>
  <c r="F24" i="1"/>
  <c r="L62" i="1"/>
  <c r="L119" i="1"/>
  <c r="I24" i="1"/>
  <c r="I81" i="1"/>
  <c r="H196" i="1" l="1"/>
  <c r="F196" i="1"/>
  <c r="J196" i="1"/>
  <c r="I196" i="1"/>
  <c r="G196" i="1"/>
  <c r="L196" i="1"/>
</calcChain>
</file>

<file path=xl/sharedStrings.xml><?xml version="1.0" encoding="utf-8"?>
<sst xmlns="http://schemas.openxmlformats.org/spreadsheetml/2006/main" count="237" uniqueCount="57">
  <si>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</si>
  <si>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</si>
  <si>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</si>
  <si>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</si>
  <si>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</si>
  <si>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</si>
  <si>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</si>
  <si>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</si>
  <si>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</si>
  <si>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</si>
  <si>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</si>
  <si>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</si>
  <si>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</si>
  <si>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</si>
  <si>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</si>
  <si>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</si>
  <si>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</si>
  <si>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</si>
  <si>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</si>
  <si>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</si>
  <si>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</si>
  <si>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</si>
  <si>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</si>
  <si>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</si>
  <si>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</si>
  <si>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</si>
  <si>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</si>
  <si>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</si>
  <si>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</si>
  <si>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</si>
  <si>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</si>
  <si>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</si>
  <si>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</si>
  <si>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</si>
  <si>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</si>
  <si>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</si>
  <si>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</si>
  <si>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</si>
  <si>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</si>
  <si>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"Журавлихинская СОШ"</t>
  </si>
  <si>
    <t>директор</t>
  </si>
  <si>
    <t>Анищенко</t>
  </si>
  <si>
    <t>Хлеб пшеничный</t>
  </si>
  <si>
    <t>Борщ с капустой и картофелем</t>
  </si>
  <si>
    <t>Чай с сахаром</t>
  </si>
  <si>
    <t xml:space="preserve">Рассольник ленинградский </t>
  </si>
  <si>
    <t>Компот из смеси сухофруктов</t>
  </si>
  <si>
    <t>Плов из мяса птицы</t>
  </si>
  <si>
    <t>Жаркое по-домашнему</t>
  </si>
  <si>
    <t>Суп картофельный с крупой</t>
  </si>
  <si>
    <t>Каша пшеничная, котлета п/ф</t>
  </si>
  <si>
    <t>Картофельное пюре, мясо птицы тушёное</t>
  </si>
  <si>
    <t>Гречка отварная, тефтели п/ф</t>
  </si>
  <si>
    <t>Рис отварной, котлета рыбная п/ф</t>
  </si>
  <si>
    <t>Каша ячневая, гуляш из мяса птицы</t>
  </si>
  <si>
    <t>Овощи свежие в нарезке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</si>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</sst>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3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f>90+170</f>
        <v>260</v>
      </c>
      <c r="G6" s="40">
        <f>6.03+7</f>
        <v>13.030000000000001</v>
      </c>
      <c r="H6" s="40">
        <f>8.1+10.89</f>
        <v>18.990000000000002</v>
      </c>
      <c r="I6" s="40">
        <f>1.6+64.51</f>
        <v>66.11</v>
      </c>
      <c r="J6" s="40">
        <f>125.3+355.52</f>
        <v>480.82</v>
      </c>
      <c r="K6" s="41"/>
      <c r="L6" s="40"/>
    </row>
    <row r="7" spans="1:12" ht="15" x14ac:dyDescent="0.25">
      <c r="A7" s="23"/>
      <c r="B7" s="15"/>
      <c r="C7" s="11"/>
      <c r="D7" s="6"/>
      <c r="E7" s="39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0.04</v>
      </c>
      <c r="I8" s="43">
        <v>0.03</v>
      </c>
      <c r="J8" s="43">
        <v>1.1000000000000001</v>
      </c>
      <c r="K8" s="44">
        <v>375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3.8</v>
      </c>
      <c r="H9" s="43">
        <v>0.2</v>
      </c>
      <c r="I9" s="43">
        <v>15.1</v>
      </c>
      <c r="J9" s="43">
        <v>70.400000000000006</v>
      </c>
      <c r="K9" s="44"/>
      <c r="L9" s="43"/>
    </row>
    <row r="10" spans="1:12" ht="15.75" thickBot="1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74.53</v>
      </c>
    </row>
    <row r="11" spans="1:12" ht="15" x14ac:dyDescent="0.25">
      <c r="A11" s="23"/>
      <c r="B11" s="15"/>
      <c r="C11" s="11"/>
      <c r="D11" s="6" t="s">
        <v>26</v>
      </c>
      <c r="E11" s="39" t="s">
        <v>55</v>
      </c>
      <c r="F11" s="43">
        <v>60</v>
      </c>
      <c r="G11" s="43">
        <v>1</v>
      </c>
      <c r="H11" s="43">
        <v>0.4</v>
      </c>
      <c r="I11" s="43">
        <v>2.2999999999999998</v>
      </c>
      <c r="J11" s="43">
        <v>21</v>
      </c>
      <c r="K11" s="44">
        <v>71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18.03</v>
      </c>
      <c r="H13" s="19">
        <f t="shared" si="0"/>
        <v>19.63</v>
      </c>
      <c r="I13" s="19">
        <f t="shared" si="0"/>
        <v>83.539999999999992</v>
      </c>
      <c r="J13" s="19">
        <f t="shared" si="0"/>
        <v>573.32000000000005</v>
      </c>
      <c r="K13" s="25"/>
      <c r="L13" s="19">
        <f t="shared" ref="L13" si="1">SUM(L6:L12)</f>
        <v>74.53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18.03</v>
      </c>
      <c r="H24" s="32">
        <f t="shared" si="4"/>
        <v>19.63</v>
      </c>
      <c r="I24" s="32">
        <f t="shared" si="4"/>
        <v>83.539999999999992</v>
      </c>
      <c r="J24" s="32">
        <f t="shared" si="4"/>
        <v>573.32000000000005</v>
      </c>
      <c r="K24" s="32"/>
      <c r="L24" s="32">
        <f t="shared" ref="L24" si="5">L13+L23</f>
        <v>74.53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230</v>
      </c>
      <c r="G25" s="40">
        <v>14.23</v>
      </c>
      <c r="H25" s="40">
        <v>19.059999999999999</v>
      </c>
      <c r="I25" s="40">
        <v>56.43</v>
      </c>
      <c r="J25" s="40">
        <v>494.32</v>
      </c>
      <c r="K25" s="41">
        <v>96</v>
      </c>
      <c r="L25" s="40"/>
    </row>
    <row r="26" spans="1:12" ht="15" x14ac:dyDescent="0.25">
      <c r="A26" s="14"/>
      <c r="B26" s="15"/>
      <c r="C26" s="11"/>
      <c r="D26" s="6"/>
      <c r="E26" s="39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>
        <v>0.04</v>
      </c>
      <c r="I27" s="43">
        <v>0.03</v>
      </c>
      <c r="J27" s="43">
        <v>1.1000000000000001</v>
      </c>
      <c r="K27" s="44">
        <v>375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3.8</v>
      </c>
      <c r="H28" s="43">
        <v>0.2</v>
      </c>
      <c r="I28" s="43">
        <v>15.1</v>
      </c>
      <c r="J28" s="43">
        <v>70.400000000000006</v>
      </c>
      <c r="K28" s="44"/>
      <c r="L28" s="43"/>
    </row>
    <row r="29" spans="1:12" ht="15.75" thickBot="1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74.53</v>
      </c>
    </row>
    <row r="30" spans="1:12" ht="15" x14ac:dyDescent="0.25">
      <c r="A30" s="14"/>
      <c r="B30" s="15"/>
      <c r="C30" s="11"/>
      <c r="D30" s="6" t="s">
        <v>26</v>
      </c>
      <c r="E30" s="39" t="s">
        <v>55</v>
      </c>
      <c r="F30" s="43">
        <v>60</v>
      </c>
      <c r="G30" s="43">
        <v>1</v>
      </c>
      <c r="H30" s="43">
        <v>0.4</v>
      </c>
      <c r="I30" s="43">
        <v>2.2999999999999998</v>
      </c>
      <c r="J30" s="43">
        <v>21</v>
      </c>
      <c r="K30" s="44">
        <v>71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19.23</v>
      </c>
      <c r="H32" s="19">
        <f t="shared" ref="H32" si="7">SUM(H25:H31)</f>
        <v>19.699999999999996</v>
      </c>
      <c r="I32" s="19">
        <f t="shared" ref="I32" si="8">SUM(I25:I31)</f>
        <v>73.86</v>
      </c>
      <c r="J32" s="19">
        <f t="shared" ref="J32:L32" si="9">SUM(J25:J31)</f>
        <v>586.82000000000005</v>
      </c>
      <c r="K32" s="25"/>
      <c r="L32" s="19">
        <f t="shared" si="9"/>
        <v>74.53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19.23</v>
      </c>
      <c r="H43" s="32">
        <f t="shared" ref="H43" si="15">H32+H42</f>
        <v>19.699999999999996</v>
      </c>
      <c r="I43" s="32">
        <f t="shared" ref="I43" si="16">I32+I42</f>
        <v>73.86</v>
      </c>
      <c r="J43" s="32">
        <f t="shared" ref="J43:L43" si="17">J32+J42</f>
        <v>586.82000000000005</v>
      </c>
      <c r="K43" s="32"/>
      <c r="L43" s="32">
        <f t="shared" si="17"/>
        <v>74.53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f>100+160</f>
        <v>260</v>
      </c>
      <c r="G44" s="40">
        <f>8.01+5.96</f>
        <v>13.969999999999999</v>
      </c>
      <c r="H44" s="40">
        <f>12.05+7.06</f>
        <v>19.11</v>
      </c>
      <c r="I44" s="40">
        <f>21.4+22.05</f>
        <v>43.45</v>
      </c>
      <c r="J44" s="40">
        <f>189.37+237.2</f>
        <v>426.57</v>
      </c>
      <c r="K44" s="41">
        <v>290</v>
      </c>
      <c r="L44" s="40"/>
    </row>
    <row r="45" spans="1:12" ht="15" x14ac:dyDescent="0.25">
      <c r="A45" s="23"/>
      <c r="B45" s="15"/>
      <c r="C45" s="11"/>
      <c r="D45" s="6"/>
      <c r="E45" s="39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0.48</v>
      </c>
      <c r="H46" s="43">
        <v>0</v>
      </c>
      <c r="I46" s="43">
        <v>20.37</v>
      </c>
      <c r="J46" s="43">
        <v>67.23</v>
      </c>
      <c r="K46" s="44">
        <v>349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3.8</v>
      </c>
      <c r="H47" s="43">
        <v>0.2</v>
      </c>
      <c r="I47" s="43">
        <v>15.1</v>
      </c>
      <c r="J47" s="43">
        <v>70.400000000000006</v>
      </c>
      <c r="K47" s="44"/>
      <c r="L47" s="43"/>
    </row>
    <row r="48" spans="1:12" ht="15.75" thickBot="1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>
        <v>74.53</v>
      </c>
    </row>
    <row r="49" spans="1:12" ht="15" x14ac:dyDescent="0.25">
      <c r="A49" s="23"/>
      <c r="B49" s="15"/>
      <c r="C49" s="11"/>
      <c r="D49" s="6" t="s">
        <v>26</v>
      </c>
      <c r="E49" s="39" t="s">
        <v>55</v>
      </c>
      <c r="F49" s="43">
        <v>60</v>
      </c>
      <c r="G49" s="43">
        <v>1</v>
      </c>
      <c r="H49" s="43">
        <v>0.4</v>
      </c>
      <c r="I49" s="43">
        <v>2.2999999999999998</v>
      </c>
      <c r="J49" s="43">
        <v>21</v>
      </c>
      <c r="K49" s="44">
        <v>71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19.25</v>
      </c>
      <c r="H51" s="19">
        <f t="shared" ref="H51" si="19">SUM(H44:H50)</f>
        <v>19.709999999999997</v>
      </c>
      <c r="I51" s="19">
        <f t="shared" ref="I51" si="20">SUM(I44:I50)</f>
        <v>81.22</v>
      </c>
      <c r="J51" s="19">
        <f t="shared" ref="J51:L51" si="21">SUM(J44:J50)</f>
        <v>585.20000000000005</v>
      </c>
      <c r="K51" s="25"/>
      <c r="L51" s="19">
        <f t="shared" si="21"/>
        <v>74.53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19.25</v>
      </c>
      <c r="H62" s="32">
        <f t="shared" ref="H62" si="27">H51+H61</f>
        <v>19.709999999999997</v>
      </c>
      <c r="I62" s="32">
        <f t="shared" ref="I62" si="28">I51+I61</f>
        <v>81.22</v>
      </c>
      <c r="J62" s="32">
        <f t="shared" ref="J62:L62" si="29">J51+J61</f>
        <v>585.20000000000005</v>
      </c>
      <c r="K62" s="32"/>
      <c r="L62" s="32">
        <f t="shared" si="29"/>
        <v>74.53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43</v>
      </c>
      <c r="F63" s="40">
        <v>230</v>
      </c>
      <c r="G63" s="40">
        <v>13.45</v>
      </c>
      <c r="H63" s="40">
        <v>17.36</v>
      </c>
      <c r="I63" s="40">
        <v>36.590000000000003</v>
      </c>
      <c r="J63" s="40">
        <v>415.63</v>
      </c>
      <c r="K63" s="41">
        <v>82</v>
      </c>
      <c r="L63" s="40"/>
    </row>
    <row r="64" spans="1:12" ht="15" x14ac:dyDescent="0.25">
      <c r="A64" s="23"/>
      <c r="B64" s="15"/>
      <c r="C64" s="11"/>
      <c r="D64" s="6"/>
      <c r="E64" s="39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</v>
      </c>
      <c r="H65" s="43">
        <v>0</v>
      </c>
      <c r="I65" s="43">
        <v>20.2</v>
      </c>
      <c r="J65" s="43">
        <v>74.8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3.8</v>
      </c>
      <c r="H66" s="43">
        <v>0.2</v>
      </c>
      <c r="I66" s="43">
        <v>15.1</v>
      </c>
      <c r="J66" s="43">
        <v>70.400000000000006</v>
      </c>
      <c r="K66" s="44"/>
      <c r="L66" s="43"/>
    </row>
    <row r="67" spans="1:12" ht="15.75" thickBot="1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>
        <v>74.53</v>
      </c>
    </row>
    <row r="68" spans="1:12" ht="15" x14ac:dyDescent="0.25">
      <c r="A68" s="23"/>
      <c r="B68" s="15"/>
      <c r="C68" s="11"/>
      <c r="D68" s="6" t="s">
        <v>26</v>
      </c>
      <c r="E68" s="39" t="s">
        <v>55</v>
      </c>
      <c r="F68" s="43">
        <v>60</v>
      </c>
      <c r="G68" s="43">
        <v>1</v>
      </c>
      <c r="H68" s="43">
        <v>0.4</v>
      </c>
      <c r="I68" s="43">
        <v>2.2999999999999998</v>
      </c>
      <c r="J68" s="43">
        <v>21</v>
      </c>
      <c r="K68" s="44">
        <v>71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19.25</v>
      </c>
      <c r="H70" s="19">
        <f t="shared" ref="H70" si="31">SUM(H63:H69)</f>
        <v>17.959999999999997</v>
      </c>
      <c r="I70" s="19">
        <f t="shared" ref="I70" si="32">SUM(I63:I69)</f>
        <v>74.19</v>
      </c>
      <c r="J70" s="19">
        <f t="shared" ref="J70:L70" si="33">SUM(J63:J69)</f>
        <v>581.83000000000004</v>
      </c>
      <c r="K70" s="25"/>
      <c r="L70" s="19">
        <f t="shared" si="33"/>
        <v>74.53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19.25</v>
      </c>
      <c r="H81" s="32">
        <f t="shared" ref="H81" si="39">H70+H80</f>
        <v>17.959999999999997</v>
      </c>
      <c r="I81" s="32">
        <f t="shared" ref="I81" si="40">I70+I80</f>
        <v>74.19</v>
      </c>
      <c r="J81" s="32">
        <f t="shared" ref="J81:L81" si="41">J70+J80</f>
        <v>581.83000000000004</v>
      </c>
      <c r="K81" s="32"/>
      <c r="L81" s="32">
        <f t="shared" si="41"/>
        <v>74.53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47</v>
      </c>
      <c r="F82" s="40">
        <v>250</v>
      </c>
      <c r="G82" s="52">
        <v>13.36</v>
      </c>
      <c r="H82" s="40">
        <v>18.059999999999999</v>
      </c>
      <c r="I82" s="40">
        <v>66.3</v>
      </c>
      <c r="J82" s="40">
        <v>456.32</v>
      </c>
      <c r="K82" s="41">
        <v>291</v>
      </c>
      <c r="L82" s="40"/>
    </row>
    <row r="83" spans="1:12" ht="15" x14ac:dyDescent="0.25">
      <c r="A83" s="23"/>
      <c r="B83" s="15"/>
      <c r="C83" s="11"/>
      <c r="D83" s="6"/>
      <c r="E83" s="39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>
        <v>0.04</v>
      </c>
      <c r="I84" s="43">
        <v>0.03</v>
      </c>
      <c r="J84" s="43">
        <v>1.1000000000000001</v>
      </c>
      <c r="K84" s="44">
        <v>375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3.8</v>
      </c>
      <c r="H85" s="43">
        <v>0.2</v>
      </c>
      <c r="I85" s="43">
        <v>15.1</v>
      </c>
      <c r="J85" s="43">
        <v>70.400000000000006</v>
      </c>
      <c r="K85" s="44"/>
      <c r="L85" s="43"/>
    </row>
    <row r="86" spans="1:12" ht="15.75" thickBot="1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>
        <v>74.53</v>
      </c>
    </row>
    <row r="87" spans="1:12" ht="15" x14ac:dyDescent="0.25">
      <c r="A87" s="23"/>
      <c r="B87" s="15"/>
      <c r="C87" s="11"/>
      <c r="D87" s="6" t="s">
        <v>26</v>
      </c>
      <c r="E87" s="39" t="s">
        <v>55</v>
      </c>
      <c r="F87" s="43">
        <v>60</v>
      </c>
      <c r="G87" s="43">
        <v>1</v>
      </c>
      <c r="H87" s="43">
        <v>0.4</v>
      </c>
      <c r="I87" s="43">
        <v>2.2999999999999998</v>
      </c>
      <c r="J87" s="43">
        <v>21</v>
      </c>
      <c r="K87" s="44">
        <v>71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18.36</v>
      </c>
      <c r="H89" s="19">
        <f t="shared" ref="H89" si="43">SUM(H82:H88)</f>
        <v>18.699999999999996</v>
      </c>
      <c r="I89" s="19">
        <f t="shared" ref="I89" si="44">SUM(I82:I88)</f>
        <v>83.72999999999999</v>
      </c>
      <c r="J89" s="19">
        <f t="shared" ref="J89:L89" si="45">SUM(J82:J88)</f>
        <v>548.82000000000005</v>
      </c>
      <c r="K89" s="25"/>
      <c r="L89" s="19">
        <f t="shared" si="45"/>
        <v>74.53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18.36</v>
      </c>
      <c r="H100" s="32">
        <f t="shared" ref="H100" si="51">H89+H99</f>
        <v>18.699999999999996</v>
      </c>
      <c r="I100" s="32">
        <f t="shared" ref="I100" si="52">I89+I99</f>
        <v>83.72999999999999</v>
      </c>
      <c r="J100" s="32">
        <f t="shared" ref="J100:L100" si="53">J89+J99</f>
        <v>548.82000000000005</v>
      </c>
      <c r="K100" s="32"/>
      <c r="L100" s="32">
        <f t="shared" si="53"/>
        <v>74.53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52</v>
      </c>
      <c r="F101" s="40">
        <f>90+130</f>
        <v>220</v>
      </c>
      <c r="G101" s="52">
        <f>12.01+1.38</f>
        <v>13.39</v>
      </c>
      <c r="H101" s="40">
        <f>10.59+8.41</f>
        <v>19</v>
      </c>
      <c r="I101" s="40">
        <f>25.96+20.19</f>
        <v>46.150000000000006</v>
      </c>
      <c r="J101" s="40">
        <f>176.32+233.5</f>
        <v>409.82</v>
      </c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1</v>
      </c>
      <c r="H103" s="43">
        <v>0</v>
      </c>
      <c r="I103" s="43">
        <v>20.2</v>
      </c>
      <c r="J103" s="43">
        <v>74.8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3.8</v>
      </c>
      <c r="H104" s="43">
        <v>0.2</v>
      </c>
      <c r="I104" s="43">
        <v>15.1</v>
      </c>
      <c r="J104" s="43">
        <v>70.400000000000006</v>
      </c>
      <c r="K104" s="44"/>
      <c r="L104" s="43"/>
    </row>
    <row r="105" spans="1:12" ht="15.75" thickBot="1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>
        <v>74.53</v>
      </c>
    </row>
    <row r="106" spans="1:12" ht="15" x14ac:dyDescent="0.25">
      <c r="A106" s="23"/>
      <c r="B106" s="15"/>
      <c r="C106" s="11"/>
      <c r="D106" s="6" t="s">
        <v>26</v>
      </c>
      <c r="E106" s="39" t="s">
        <v>55</v>
      </c>
      <c r="F106" s="43">
        <v>60</v>
      </c>
      <c r="G106" s="43">
        <v>1</v>
      </c>
      <c r="H106" s="43">
        <v>0.4</v>
      </c>
      <c r="I106" s="43">
        <v>2.2999999999999998</v>
      </c>
      <c r="J106" s="43">
        <v>21</v>
      </c>
      <c r="K106" s="44">
        <v>71</v>
      </c>
      <c r="L106" s="43"/>
    </row>
    <row r="107" spans="1:12" ht="15" x14ac:dyDescent="0.25">
      <c r="A107" s="23"/>
      <c r="B107" s="15"/>
      <c r="C107" s="11"/>
      <c r="D107" s="53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19.190000000000001</v>
      </c>
      <c r="H108" s="19">
        <f t="shared" si="54"/>
        <v>19.599999999999998</v>
      </c>
      <c r="I108" s="19">
        <f t="shared" si="54"/>
        <v>83.75</v>
      </c>
      <c r="J108" s="19">
        <f t="shared" si="54"/>
        <v>576.02</v>
      </c>
      <c r="K108" s="25"/>
      <c r="L108" s="19">
        <f t="shared" ref="L108" si="55">SUM(L101:L107)</f>
        <v>74.53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8">G108+G118</f>
        <v>19.190000000000001</v>
      </c>
      <c r="H119" s="32">
        <f t="shared" ref="H119" si="59">H108+H118</f>
        <v>19.599999999999998</v>
      </c>
      <c r="I119" s="32">
        <f t="shared" ref="I119" si="60">I108+I118</f>
        <v>83.75</v>
      </c>
      <c r="J119" s="32">
        <f t="shared" ref="J119:L119" si="61">J108+J118</f>
        <v>576.02</v>
      </c>
      <c r="K119" s="32"/>
      <c r="L119" s="32">
        <f t="shared" si="61"/>
        <v>74.53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48</v>
      </c>
      <c r="F120" s="40">
        <v>210</v>
      </c>
      <c r="G120" s="40">
        <v>14.21</v>
      </c>
      <c r="H120" s="40">
        <v>19</v>
      </c>
      <c r="I120" s="40">
        <v>66.209999999999994</v>
      </c>
      <c r="J120" s="40">
        <v>476.56</v>
      </c>
      <c r="K120" s="50">
        <v>259</v>
      </c>
      <c r="L120" s="40"/>
    </row>
    <row r="121" spans="1:12" ht="15" x14ac:dyDescent="0.25">
      <c r="A121" s="14"/>
      <c r="B121" s="15"/>
      <c r="C121" s="11"/>
      <c r="D121" s="6"/>
      <c r="E121" s="39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0.2</v>
      </c>
      <c r="H122" s="43">
        <v>0.04</v>
      </c>
      <c r="I122" s="43">
        <v>0.03</v>
      </c>
      <c r="J122" s="43">
        <v>1.1000000000000001</v>
      </c>
      <c r="K122" s="44">
        <v>375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3.8</v>
      </c>
      <c r="H123" s="43">
        <v>0.2</v>
      </c>
      <c r="I123" s="43">
        <v>15.1</v>
      </c>
      <c r="J123" s="43">
        <v>70.400000000000006</v>
      </c>
      <c r="K123" s="44"/>
      <c r="L123" s="43"/>
    </row>
    <row r="124" spans="1:12" ht="15.75" thickBot="1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>
        <v>74.53</v>
      </c>
    </row>
    <row r="125" spans="1:12" ht="15" x14ac:dyDescent="0.25">
      <c r="A125" s="14"/>
      <c r="B125" s="15"/>
      <c r="C125" s="11"/>
      <c r="D125" s="6" t="s">
        <v>26</v>
      </c>
      <c r="E125" s="39" t="s">
        <v>55</v>
      </c>
      <c r="F125" s="43">
        <v>60</v>
      </c>
      <c r="G125" s="43">
        <v>1</v>
      </c>
      <c r="H125" s="43">
        <v>0.4</v>
      </c>
      <c r="I125" s="43">
        <v>2.2999999999999998</v>
      </c>
      <c r="J125" s="43">
        <v>21</v>
      </c>
      <c r="K125" s="44">
        <v>71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19.21</v>
      </c>
      <c r="H127" s="19">
        <f t="shared" si="62"/>
        <v>19.639999999999997</v>
      </c>
      <c r="I127" s="19">
        <f t="shared" si="62"/>
        <v>83.639999999999986</v>
      </c>
      <c r="J127" s="19">
        <f t="shared" si="62"/>
        <v>569.06000000000006</v>
      </c>
      <c r="K127" s="25"/>
      <c r="L127" s="19">
        <f t="shared" ref="L127" si="63">SUM(L120:L126)</f>
        <v>74.53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19.21</v>
      </c>
      <c r="H138" s="32">
        <f t="shared" ref="H138" si="67">H127+H137</f>
        <v>19.639999999999997</v>
      </c>
      <c r="I138" s="32">
        <f t="shared" ref="I138" si="68">I127+I137</f>
        <v>83.639999999999986</v>
      </c>
      <c r="J138" s="32">
        <f t="shared" ref="J138:L138" si="69">J127+J137</f>
        <v>569.06000000000006</v>
      </c>
      <c r="K138" s="32"/>
      <c r="L138" s="32">
        <f t="shared" si="69"/>
        <v>74.53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53</v>
      </c>
      <c r="F139" s="40">
        <f>100+150</f>
        <v>250</v>
      </c>
      <c r="G139" s="40">
        <f>8.37+5.82</f>
        <v>14.19</v>
      </c>
      <c r="H139" s="40">
        <f>9.05+9.74</f>
        <v>18.79</v>
      </c>
      <c r="I139" s="40">
        <f>13.2+50</f>
        <v>63.2</v>
      </c>
      <c r="J139" s="40">
        <f>193.8+238.74</f>
        <v>432.54</v>
      </c>
      <c r="K139" s="41"/>
      <c r="L139" s="40"/>
    </row>
    <row r="140" spans="1:12" ht="15" x14ac:dyDescent="0.25">
      <c r="A140" s="23"/>
      <c r="B140" s="15"/>
      <c r="C140" s="11"/>
      <c r="D140" s="6"/>
      <c r="E140" s="39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0.04</v>
      </c>
      <c r="I141" s="43">
        <v>0.03</v>
      </c>
      <c r="J141" s="43">
        <v>1.1000000000000001</v>
      </c>
      <c r="K141" s="44">
        <v>375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3.8</v>
      </c>
      <c r="H142" s="43">
        <v>0.2</v>
      </c>
      <c r="I142" s="43">
        <v>15.1</v>
      </c>
      <c r="J142" s="43">
        <v>70.400000000000006</v>
      </c>
      <c r="K142" s="44"/>
      <c r="L142" s="43"/>
    </row>
    <row r="143" spans="1:12" ht="15.75" thickBot="1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v>74.53</v>
      </c>
    </row>
    <row r="144" spans="1:12" ht="15" x14ac:dyDescent="0.25">
      <c r="A144" s="23"/>
      <c r="B144" s="15"/>
      <c r="C144" s="11"/>
      <c r="D144" s="6" t="s">
        <v>26</v>
      </c>
      <c r="E144" s="39" t="s">
        <v>55</v>
      </c>
      <c r="F144" s="43">
        <v>60</v>
      </c>
      <c r="G144" s="43">
        <v>1</v>
      </c>
      <c r="H144" s="43">
        <v>0.4</v>
      </c>
      <c r="I144" s="43">
        <v>2.2999999999999998</v>
      </c>
      <c r="J144" s="43">
        <v>21</v>
      </c>
      <c r="K144" s="44">
        <v>71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19.189999999999998</v>
      </c>
      <c r="H146" s="19">
        <f t="shared" si="70"/>
        <v>19.429999999999996</v>
      </c>
      <c r="I146" s="19">
        <f t="shared" si="70"/>
        <v>80.63</v>
      </c>
      <c r="J146" s="19">
        <f t="shared" si="70"/>
        <v>525.04000000000008</v>
      </c>
      <c r="K146" s="25"/>
      <c r="L146" s="19">
        <f t="shared" ref="L146" si="71">SUM(L139:L145)</f>
        <v>74.53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19.189999999999998</v>
      </c>
      <c r="H157" s="32">
        <f t="shared" ref="H157" si="75">H146+H156</f>
        <v>19.429999999999996</v>
      </c>
      <c r="I157" s="32">
        <f t="shared" ref="I157" si="76">I146+I156</f>
        <v>80.63</v>
      </c>
      <c r="J157" s="32">
        <f t="shared" ref="J157:L157" si="77">J146+J156</f>
        <v>525.04000000000008</v>
      </c>
      <c r="K157" s="32"/>
      <c r="L157" s="32">
        <f t="shared" si="77"/>
        <v>74.53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49</v>
      </c>
      <c r="F158" s="40">
        <v>230</v>
      </c>
      <c r="G158" s="40">
        <v>13.95</v>
      </c>
      <c r="H158" s="40">
        <v>18.760000000000002</v>
      </c>
      <c r="I158" s="40">
        <v>45.93</v>
      </c>
      <c r="J158" s="40">
        <v>425.69</v>
      </c>
      <c r="K158" s="41">
        <v>101</v>
      </c>
      <c r="L158" s="40"/>
    </row>
    <row r="159" spans="1:12" ht="15" x14ac:dyDescent="0.25">
      <c r="A159" s="23"/>
      <c r="B159" s="15"/>
      <c r="C159" s="11"/>
      <c r="D159" s="6"/>
      <c r="E159" s="39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0.48</v>
      </c>
      <c r="H160" s="43">
        <v>0</v>
      </c>
      <c r="I160" s="43">
        <v>20.37</v>
      </c>
      <c r="J160" s="43">
        <v>67.23</v>
      </c>
      <c r="K160" s="44">
        <v>349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3.8</v>
      </c>
      <c r="H161" s="43">
        <v>0.2</v>
      </c>
      <c r="I161" s="43">
        <v>15.1</v>
      </c>
      <c r="J161" s="43">
        <v>70.400000000000006</v>
      </c>
      <c r="K161" s="44"/>
      <c r="L161" s="43"/>
    </row>
    <row r="162" spans="1:12" ht="15.75" thickBot="1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>
        <v>74.53</v>
      </c>
    </row>
    <row r="163" spans="1:12" ht="15" x14ac:dyDescent="0.25">
      <c r="A163" s="23"/>
      <c r="B163" s="15"/>
      <c r="C163" s="11"/>
      <c r="D163" s="6" t="s">
        <v>26</v>
      </c>
      <c r="E163" s="39" t="s">
        <v>55</v>
      </c>
      <c r="F163" s="43">
        <v>60</v>
      </c>
      <c r="G163" s="43">
        <v>1</v>
      </c>
      <c r="H163" s="43">
        <v>0.4</v>
      </c>
      <c r="I163" s="43">
        <v>2.2999999999999998</v>
      </c>
      <c r="J163" s="43">
        <v>21</v>
      </c>
      <c r="K163" s="44">
        <v>71</v>
      </c>
      <c r="L163" s="43"/>
    </row>
    <row r="164" spans="1:12" ht="15" x14ac:dyDescent="0.25">
      <c r="A164" s="23"/>
      <c r="B164" s="15"/>
      <c r="C164" s="11"/>
      <c r="D164" s="53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19.23</v>
      </c>
      <c r="H165" s="19">
        <f t="shared" si="78"/>
        <v>19.36</v>
      </c>
      <c r="I165" s="19">
        <f t="shared" si="78"/>
        <v>83.699999999999989</v>
      </c>
      <c r="J165" s="19">
        <f t="shared" si="78"/>
        <v>584.32000000000005</v>
      </c>
      <c r="K165" s="25"/>
      <c r="L165" s="19">
        <f t="shared" ref="L165" si="79">SUM(L158:L164)</f>
        <v>74.53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520</v>
      </c>
      <c r="G176" s="32">
        <f t="shared" ref="G176" si="82">G165+G175</f>
        <v>19.23</v>
      </c>
      <c r="H176" s="32">
        <f t="shared" ref="H176" si="83">H165+H175</f>
        <v>19.36</v>
      </c>
      <c r="I176" s="32">
        <f t="shared" ref="I176" si="84">I165+I175</f>
        <v>83.699999999999989</v>
      </c>
      <c r="J176" s="32">
        <f t="shared" ref="J176:L176" si="85">J165+J175</f>
        <v>584.32000000000005</v>
      </c>
      <c r="K176" s="32"/>
      <c r="L176" s="32">
        <f t="shared" si="85"/>
        <v>74.53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40">
        <f>90+150</f>
        <v>240</v>
      </c>
      <c r="G177" s="40">
        <f>5.68+6.57</f>
        <v>12.25</v>
      </c>
      <c r="H177" s="40">
        <f>10.3+8.56</f>
        <v>18.86</v>
      </c>
      <c r="I177" s="40">
        <f>20.31+25.36</f>
        <v>45.67</v>
      </c>
      <c r="J177" s="40">
        <f>156.32+256.31</f>
        <v>412.63</v>
      </c>
      <c r="K177" s="41">
        <v>246</v>
      </c>
      <c r="L177" s="40"/>
    </row>
    <row r="178" spans="1:12" ht="15" x14ac:dyDescent="0.25">
      <c r="A178" s="23"/>
      <c r="B178" s="15"/>
      <c r="C178" s="11"/>
      <c r="D178" s="6"/>
      <c r="E178" s="39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1</v>
      </c>
      <c r="H179" s="43">
        <v>0</v>
      </c>
      <c r="I179" s="43">
        <v>20.2</v>
      </c>
      <c r="J179" s="43">
        <v>74.8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3.8</v>
      </c>
      <c r="H180" s="43">
        <v>0.2</v>
      </c>
      <c r="I180" s="43">
        <v>15.1</v>
      </c>
      <c r="J180" s="43">
        <v>70.400000000000006</v>
      </c>
      <c r="K180" s="44"/>
      <c r="L180" s="43"/>
    </row>
    <row r="181" spans="1:12" ht="15.75" thickBot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74.53</v>
      </c>
    </row>
    <row r="182" spans="1:12" ht="15" x14ac:dyDescent="0.25">
      <c r="A182" s="23"/>
      <c r="B182" s="15"/>
      <c r="C182" s="11"/>
      <c r="D182" s="6" t="s">
        <v>26</v>
      </c>
      <c r="E182" s="39" t="s">
        <v>55</v>
      </c>
      <c r="F182" s="43">
        <v>60</v>
      </c>
      <c r="G182" s="43">
        <v>1</v>
      </c>
      <c r="H182" s="43">
        <v>0.4</v>
      </c>
      <c r="I182" s="43">
        <v>2.2999999999999998</v>
      </c>
      <c r="J182" s="43">
        <v>21</v>
      </c>
      <c r="K182" s="44">
        <v>71</v>
      </c>
      <c r="L182" s="43"/>
    </row>
    <row r="183" spans="1:12" ht="15" x14ac:dyDescent="0.25">
      <c r="A183" s="23"/>
      <c r="B183" s="15"/>
      <c r="C183" s="11"/>
      <c r="D183" s="53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18.05</v>
      </c>
      <c r="H184" s="19">
        <f t="shared" si="86"/>
        <v>19.459999999999997</v>
      </c>
      <c r="I184" s="19">
        <f t="shared" si="86"/>
        <v>83.27</v>
      </c>
      <c r="J184" s="19">
        <f t="shared" si="86"/>
        <v>578.83000000000004</v>
      </c>
      <c r="K184" s="25"/>
      <c r="L184" s="19">
        <f t="shared" ref="L184" si="87">SUM(L177:L183)</f>
        <v>74.53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18.05</v>
      </c>
      <c r="H195" s="32">
        <f t="shared" ref="H195" si="91">H184+H194</f>
        <v>19.459999999999997</v>
      </c>
      <c r="I195" s="32">
        <f t="shared" ref="I195" si="92">I184+I194</f>
        <v>83.27</v>
      </c>
      <c r="J195" s="32">
        <f t="shared" ref="J195:L195" si="93">J184+J194</f>
        <v>578.83000000000004</v>
      </c>
      <c r="K195" s="32"/>
      <c r="L195" s="32">
        <f t="shared" si="93"/>
        <v>74.53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18.899000000000001</v>
      </c>
      <c r="H196" s="34">
        <f t="shared" si="94"/>
        <v>19.318999999999996</v>
      </c>
      <c r="I196" s="34">
        <f t="shared" si="94"/>
        <v>81.152999999999992</v>
      </c>
      <c r="J196" s="34">
        <f t="shared" si="94"/>
        <v>570.92600000000004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74.529999999999987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UserHome</cp:lastModifiedBy>
  <dcterms:created xsi:type="dcterms:W3CDTF">2022-05-16T14:23:56Z</dcterms:created>
  <dcterms:modified xsi:type="dcterms:W3CDTF">2024-10-22T09:19:28Z</dcterms:modified>
</cp:coreProperties>
</file>